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00" windowWidth="9855" windowHeight="5325" activeTab="0"/>
  </bookViews>
  <sheets>
    <sheet name="A" sheetId="1" r:id="rId1"/>
  </sheets>
  <definedNames>
    <definedName name="_xlnm.Print_Area" localSheetId="0">'A'!$A$1:$R$282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<sst xmlns="http://schemas.openxmlformats.org/spreadsheetml/2006/main" count="230" uniqueCount="125">
  <si>
    <t>ABC (TLC)</t>
  </si>
  <si>
    <t>3</t>
  </si>
  <si>
    <t>TREASURER'S REPORT</t>
  </si>
  <si>
    <t>FOR THE YEAR ENDED 30 JUNE 1995</t>
  </si>
  <si>
    <t>1</t>
  </si>
  <si>
    <t>PROCLAMATION</t>
  </si>
  <si>
    <t>In terms of proclamation No. LG 111,1995 the ABC TLC, incorporating</t>
  </si>
  <si>
    <t>the former local authorities of Donald, Klusner, Pollock Village,CraigieMatthews and</t>
  </si>
  <si>
    <t>Cronje was proclaimed on 1 April 1995.The attached financial statements have</t>
  </si>
  <si>
    <t>been prepared having regard to the former Town Board of Cronje's transactions only</t>
  </si>
  <si>
    <t>and do not take into account the financial position or operating results of the remaining</t>
  </si>
  <si>
    <t>incorporated areas.Similarly this report deals only with the results of operations and</t>
  </si>
  <si>
    <t>financial position of the former Town Board of Cronje</t>
  </si>
  <si>
    <t>2</t>
  </si>
  <si>
    <t>OPERATING RESULTS</t>
  </si>
  <si>
    <t>Details of operating results by classification,object of expenditure and department are</t>
  </si>
  <si>
    <t>set out in appendices D and E. Pertinent statistics are reflected in appendix F.</t>
  </si>
  <si>
    <t>The overall operating results for the year are as follows:</t>
  </si>
  <si>
    <t>Variance</t>
  </si>
  <si>
    <t>Year on</t>
  </si>
  <si>
    <t>1995</t>
  </si>
  <si>
    <t>Actual</t>
  </si>
  <si>
    <t>year</t>
  </si>
  <si>
    <t>Budget</t>
  </si>
  <si>
    <t>actual/</t>
  </si>
  <si>
    <t>1994</t>
  </si>
  <si>
    <t>variance</t>
  </si>
  <si>
    <t>budget</t>
  </si>
  <si>
    <t>R</t>
  </si>
  <si>
    <t>%</t>
  </si>
  <si>
    <t>INCOME</t>
  </si>
  <si>
    <t>Opening surplus</t>
  </si>
  <si>
    <t>Operating income</t>
  </si>
  <si>
    <t>Appropriations</t>
  </si>
  <si>
    <t>Closing deficit</t>
  </si>
  <si>
    <t>EXPENDITURE</t>
  </si>
  <si>
    <t>Opening deficit</t>
  </si>
  <si>
    <t>Operating</t>
  </si>
  <si>
    <t>expenditure</t>
  </si>
  <si>
    <t>Closing surplus</t>
  </si>
  <si>
    <t>The 3 % increase in operating income over the prior year is primarily a result of</t>
  </si>
  <si>
    <t>increases arising from revenue generated by  assesment rates and health subsidies</t>
  </si>
  <si>
    <t>as noted below:</t>
  </si>
  <si>
    <t>Increase</t>
  </si>
  <si>
    <t>Assessment rates</t>
  </si>
  <si>
    <t>Health subsidies</t>
  </si>
  <si>
    <t>The 20 % increase in operating expenditure over the prior year was mainly a result of the</t>
  </si>
  <si>
    <t>following:</t>
  </si>
  <si>
    <t xml:space="preserve">Salaries </t>
  </si>
  <si>
    <t>General expenses including town planning and councillors</t>
  </si>
  <si>
    <t>travel costs</t>
  </si>
  <si>
    <t>Capital charges</t>
  </si>
  <si>
    <t>Contribution to fixed assets</t>
  </si>
  <si>
    <t>Other expenditure (net)</t>
  </si>
  <si>
    <t>4</t>
  </si>
  <si>
    <t>2.1</t>
  </si>
  <si>
    <t>Rate and general services</t>
  </si>
  <si>
    <t xml:space="preserve">Income </t>
  </si>
  <si>
    <t>Expenditure</t>
  </si>
  <si>
    <t>Deficit</t>
  </si>
  <si>
    <t>Deficit as</t>
  </si>
  <si>
    <t>% of total income</t>
  </si>
  <si>
    <t>Revenue from rates was the main contributor to the increase in rate and general</t>
  </si>
  <si>
    <t>services total income.Notwithstanding the increase in the basic rate for land</t>
  </si>
  <si>
    <t>there was only a two percent overall increase in rates revenue due to a restructuring</t>
  </si>
  <si>
    <t>of the rating method whereby the basic rate for buildings was effectively decreased</t>
  </si>
  <si>
    <t>by virtue of the fact that the basic rate for buildings in 1994 was the same as land.</t>
  </si>
  <si>
    <t>A summary of the main contributors to the increase in rate and general services</t>
  </si>
  <si>
    <t>revenue is set out below:</t>
  </si>
  <si>
    <t>Basic rates</t>
  </si>
  <si>
    <t>Sewerage rates</t>
  </si>
  <si>
    <t>Other (net)</t>
  </si>
  <si>
    <t>The increase in rate and general services expenditure is a result of higher</t>
  </si>
  <si>
    <t>employment costs, and increased capital charges .</t>
  </si>
  <si>
    <t>2.2</t>
  </si>
  <si>
    <t>Trading service</t>
  </si>
  <si>
    <t xml:space="preserve">Council does not operate an electricity service per se but derives its revenue </t>
  </si>
  <si>
    <t>primarily from commission based on collections on behalf of ESCOM.The</t>
  </si>
  <si>
    <t>following is a summary of the operating results of council's electricity service.</t>
  </si>
  <si>
    <t>Electricity service</t>
  </si>
  <si>
    <t>Surplus</t>
  </si>
  <si>
    <t>Surplus as</t>
  </si>
  <si>
    <t xml:space="preserve">The decrease in the electricity surplus was a result of ESCOM opening a cash receipting point at </t>
  </si>
  <si>
    <t>CraigieMatthews,resulting in reduced commission and, the allocation of salaries to the service for the first</t>
  </si>
  <si>
    <t>time.</t>
  </si>
  <si>
    <t>Water service</t>
  </si>
  <si>
    <t>5</t>
  </si>
  <si>
    <t>(Deficit)/surplus</t>
  </si>
  <si>
    <t>(Deficit)/surplus as a</t>
  </si>
  <si>
    <t xml:space="preserve">The decrease in water revenue is primarily a result of supplies to NittyGritty being taken over </t>
  </si>
  <si>
    <t>by Umgeni water.</t>
  </si>
  <si>
    <t>CAPITAL EXPENDITURE AND FINANCING</t>
  </si>
  <si>
    <t>Expenditure on fixed assets was as follows:</t>
  </si>
  <si>
    <t>Buildings</t>
  </si>
  <si>
    <t>Beach</t>
  </si>
  <si>
    <t>Roads</t>
  </si>
  <si>
    <t>Parking</t>
  </si>
  <si>
    <t>-</t>
  </si>
  <si>
    <t>Sewerage scheme</t>
  </si>
  <si>
    <t>Plant and equipment</t>
  </si>
  <si>
    <t>Furniture and equipment</t>
  </si>
  <si>
    <t>Vehicles</t>
  </si>
  <si>
    <t>Waterworks</t>
  </si>
  <si>
    <t>A major part of expenditure on beach improvements was incurred on the new ablution block,north</t>
  </si>
  <si>
    <t xml:space="preserve">beach and on the seawall,south beach. </t>
  </si>
  <si>
    <t>Appendix C sets out capital expenditure by service and department.</t>
  </si>
  <si>
    <t>Sources of funding were as follows:</t>
  </si>
  <si>
    <t xml:space="preserve">Internal loans </t>
  </si>
  <si>
    <t>Grants,subsidies and proceeds insurance claims</t>
  </si>
  <si>
    <t>Other</t>
  </si>
  <si>
    <t>EXTERNAL LOANS,INVESTMENTS AND BANK BALANCES</t>
  </si>
  <si>
    <t>The year end balances of external loans, investments and bank balances were as follows:</t>
  </si>
  <si>
    <t>External loans</t>
  </si>
  <si>
    <t xml:space="preserve">Investments </t>
  </si>
  <si>
    <t>Bank (overdraft)/balance</t>
  </si>
  <si>
    <t>The current year's overdraft was a result of capital expenditure.</t>
  </si>
  <si>
    <t>More information on loans and investments is contained in notes 2 and 4 and</t>
  </si>
  <si>
    <t>appendix B.</t>
  </si>
  <si>
    <t>6</t>
  </si>
  <si>
    <t>FUNDS ,RESERVES AND PROVISIONS</t>
  </si>
  <si>
    <t>Appendix A sets out the movement on funds, reserves and provisions.</t>
  </si>
  <si>
    <t>APPRECIATION</t>
  </si>
  <si>
    <t>I would like to thank the chairperson, councillors, departmental heads and council</t>
  </si>
  <si>
    <t>staff for the support received during the year.</t>
  </si>
  <si>
    <t>Eddie Barlow  TREASURER</t>
  </si>
</sst>
</file>

<file path=xl/styles.xml><?xml version="1.0" encoding="utf-8"?>
<styleSheet xmlns="http://schemas.openxmlformats.org/spreadsheetml/2006/main">
  <numFmts count="16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37" fontId="0" fillId="0" borderId="0" xfId="0" applyAlignment="1">
      <alignment/>
    </xf>
    <xf numFmtId="37" fontId="2" fillId="0" borderId="0" xfId="0" applyFont="1" applyAlignment="1">
      <alignment/>
    </xf>
    <xf numFmtId="37" fontId="0" fillId="2" borderId="1" xfId="0" applyFill="1" applyBorder="1" applyAlignment="1">
      <alignment/>
    </xf>
    <xf numFmtId="37" fontId="0" fillId="2" borderId="2" xfId="0" applyFill="1" applyBorder="1" applyAlignment="1">
      <alignment/>
    </xf>
    <xf numFmtId="37" fontId="0" fillId="2" borderId="3" xfId="0" applyFill="1" applyBorder="1" applyAlignment="1">
      <alignment/>
    </xf>
    <xf numFmtId="37" fontId="0" fillId="0" borderId="2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2" fillId="2" borderId="2" xfId="0" applyFont="1" applyFill="1" applyBorder="1" applyAlignment="1">
      <alignment/>
    </xf>
    <xf numFmtId="37" fontId="2" fillId="2" borderId="3" xfId="0" applyFont="1" applyFill="1" applyBorder="1" applyAlignment="1">
      <alignment/>
    </xf>
    <xf numFmtId="37" fontId="0" fillId="0" borderId="1" xfId="0" applyBorder="1" applyAlignment="1">
      <alignment/>
    </xf>
    <xf numFmtId="37" fontId="2" fillId="2" borderId="1" xfId="0" applyFont="1" applyFill="1" applyBorder="1" applyAlignment="1">
      <alignment/>
    </xf>
    <xf numFmtId="37" fontId="0" fillId="0" borderId="0" xfId="0" applyAlignment="1">
      <alignment horizontal="left"/>
    </xf>
    <xf numFmtId="37" fontId="2" fillId="0" borderId="0" xfId="0" applyFont="1" applyAlignment="1">
      <alignment horizontal="left"/>
    </xf>
    <xf numFmtId="37" fontId="0" fillId="2" borderId="6" xfId="0" applyFill="1" applyBorder="1" applyAlignment="1">
      <alignment horizontal="left"/>
    </xf>
    <xf numFmtId="37" fontId="0" fillId="2" borderId="7" xfId="0" applyFill="1" applyBorder="1" applyAlignment="1">
      <alignment horizontal="left"/>
    </xf>
    <xf numFmtId="37" fontId="0" fillId="2" borderId="8" xfId="0" applyFill="1" applyBorder="1" applyAlignment="1">
      <alignment horizontal="left"/>
    </xf>
    <xf numFmtId="37" fontId="0" fillId="2" borderId="9" xfId="0" applyFill="1" applyBorder="1" applyAlignment="1">
      <alignment horizontal="left"/>
    </xf>
    <xf numFmtId="37" fontId="0" fillId="2" borderId="0" xfId="0" applyFill="1" applyAlignment="1">
      <alignment horizontal="left"/>
    </xf>
    <xf numFmtId="37" fontId="0" fillId="2" borderId="10" xfId="0" applyFill="1" applyBorder="1" applyAlignment="1">
      <alignment horizontal="left"/>
    </xf>
    <xf numFmtId="37" fontId="0" fillId="2" borderId="11" xfId="0" applyFill="1" applyBorder="1" applyAlignment="1">
      <alignment horizontal="left"/>
    </xf>
    <xf numFmtId="37" fontId="0" fillId="2" borderId="12" xfId="0" applyFill="1" applyBorder="1" applyAlignment="1">
      <alignment horizontal="left"/>
    </xf>
    <xf numFmtId="37" fontId="0" fillId="2" borderId="13" xfId="0" applyFill="1" applyBorder="1" applyAlignment="1">
      <alignment horizontal="left"/>
    </xf>
    <xf numFmtId="37" fontId="0" fillId="0" borderId="9" xfId="0" applyBorder="1" applyAlignment="1">
      <alignment horizontal="left"/>
    </xf>
    <xf numFmtId="37" fontId="0" fillId="0" borderId="10" xfId="0" applyBorder="1" applyAlignment="1">
      <alignment horizontal="left"/>
    </xf>
    <xf numFmtId="37" fontId="0" fillId="0" borderId="14" xfId="0" applyBorder="1" applyAlignment="1">
      <alignment horizontal="left"/>
    </xf>
    <xf numFmtId="37" fontId="0" fillId="0" borderId="7" xfId="0" applyBorder="1" applyAlignment="1">
      <alignment horizontal="left"/>
    </xf>
    <xf numFmtId="37" fontId="0" fillId="0" borderId="15" xfId="0" applyBorder="1" applyAlignment="1">
      <alignment horizontal="left"/>
    </xf>
    <xf numFmtId="37" fontId="0" fillId="0" borderId="16" xfId="0" applyBorder="1" applyAlignment="1">
      <alignment horizontal="left"/>
    </xf>
    <xf numFmtId="37" fontId="0" fillId="0" borderId="17" xfId="0" applyBorder="1" applyAlignment="1">
      <alignment horizontal="left"/>
    </xf>
    <xf numFmtId="37" fontId="3" fillId="0" borderId="0" xfId="0" applyFont="1" applyAlignment="1">
      <alignment horizontal="left"/>
    </xf>
    <xf numFmtId="37" fontId="2" fillId="2" borderId="6" xfId="0" applyFont="1" applyFill="1" applyBorder="1" applyAlignment="1">
      <alignment horizontal="left"/>
    </xf>
    <xf numFmtId="37" fontId="2" fillId="2" borderId="7" xfId="0" applyFont="1" applyFill="1" applyBorder="1" applyAlignment="1">
      <alignment horizontal="left"/>
    </xf>
    <xf numFmtId="37" fontId="2" fillId="2" borderId="8" xfId="0" applyFont="1" applyFill="1" applyBorder="1" applyAlignment="1">
      <alignment horizontal="left"/>
    </xf>
    <xf numFmtId="37" fontId="2" fillId="2" borderId="9" xfId="0" applyFont="1" applyFill="1" applyBorder="1" applyAlignment="1">
      <alignment horizontal="left"/>
    </xf>
    <xf numFmtId="37" fontId="2" fillId="2" borderId="0" xfId="0" applyFont="1" applyFill="1" applyAlignment="1">
      <alignment horizontal="left"/>
    </xf>
    <xf numFmtId="37" fontId="2" fillId="2" borderId="10" xfId="0" applyFont="1" applyFill="1" applyBorder="1" applyAlignment="1">
      <alignment horizontal="left"/>
    </xf>
    <xf numFmtId="37" fontId="2" fillId="2" borderId="11" xfId="0" applyFont="1" applyFill="1" applyBorder="1" applyAlignment="1">
      <alignment horizontal="left"/>
    </xf>
    <xf numFmtId="37" fontId="2" fillId="2" borderId="12" xfId="0" applyFont="1" applyFill="1" applyBorder="1" applyAlignment="1">
      <alignment horizontal="left"/>
    </xf>
    <xf numFmtId="37" fontId="2" fillId="2" borderId="13" xfId="0" applyFont="1" applyFill="1" applyBorder="1" applyAlignment="1">
      <alignment horizontal="left"/>
    </xf>
    <xf numFmtId="37" fontId="4" fillId="0" borderId="0" xfId="0" applyFont="1" applyAlignment="1">
      <alignment horizontal="left"/>
    </xf>
    <xf numFmtId="37" fontId="0" fillId="0" borderId="0" xfId="0" applyFont="1" applyAlignment="1">
      <alignment horizontal="left"/>
    </xf>
    <xf numFmtId="37" fontId="0" fillId="0" borderId="0" xfId="0" applyAlignment="1">
      <alignment horizontal="right"/>
    </xf>
    <xf numFmtId="37" fontId="2" fillId="2" borderId="8" xfId="0" applyFont="1" applyFill="1" applyBorder="1" applyAlignment="1">
      <alignment horizontal="right"/>
    </xf>
    <xf numFmtId="37" fontId="2" fillId="2" borderId="7" xfId="0" applyFont="1" applyFill="1" applyBorder="1" applyAlignment="1">
      <alignment horizontal="right"/>
    </xf>
    <xf numFmtId="37" fontId="2" fillId="2" borderId="10" xfId="0" applyFont="1" applyFill="1" applyBorder="1" applyAlignment="1">
      <alignment horizontal="right"/>
    </xf>
    <xf numFmtId="37" fontId="2" fillId="2" borderId="0" xfId="0" applyFont="1" applyFill="1" applyAlignment="1">
      <alignment horizontal="right"/>
    </xf>
    <xf numFmtId="37" fontId="2" fillId="2" borderId="13" xfId="0" applyFont="1" applyFill="1" applyBorder="1" applyAlignment="1">
      <alignment horizontal="right"/>
    </xf>
    <xf numFmtId="37" fontId="2" fillId="2" borderId="12" xfId="0" applyFont="1" applyFill="1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8" xfId="0" applyBorder="1" applyAlignment="1">
      <alignment horizontal="right"/>
    </xf>
    <xf numFmtId="37" fontId="0" fillId="0" borderId="14" xfId="0" applyBorder="1" applyAlignment="1">
      <alignment horizontal="right"/>
    </xf>
    <xf numFmtId="37" fontId="0" fillId="0" borderId="8" xfId="0" applyBorder="1" applyAlignment="1">
      <alignment horizontal="right"/>
    </xf>
    <xf numFmtId="37" fontId="0" fillId="0" borderId="7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6" xfId="0" applyBorder="1" applyAlignment="1">
      <alignment horizontal="right"/>
    </xf>
    <xf numFmtId="37" fontId="2" fillId="0" borderId="0" xfId="0" applyFont="1" applyAlignment="1">
      <alignment horizontal="right"/>
    </xf>
    <xf numFmtId="37" fontId="0" fillId="2" borderId="7" xfId="0" applyFill="1" applyBorder="1" applyAlignment="1">
      <alignment horizontal="right"/>
    </xf>
    <xf numFmtId="37" fontId="0" fillId="2" borderId="19" xfId="0" applyFill="1" applyBorder="1" applyAlignment="1">
      <alignment horizontal="right"/>
    </xf>
    <xf numFmtId="37" fontId="2" fillId="2" borderId="19" xfId="0" applyFont="1" applyFill="1" applyBorder="1" applyAlignment="1">
      <alignment horizontal="right"/>
    </xf>
    <xf numFmtId="37" fontId="0" fillId="2" borderId="0" xfId="0" applyFill="1" applyAlignment="1">
      <alignment horizontal="right"/>
    </xf>
    <xf numFmtId="37" fontId="0" fillId="2" borderId="20" xfId="0" applyFill="1" applyBorder="1" applyAlignment="1">
      <alignment horizontal="right"/>
    </xf>
    <xf numFmtId="37" fontId="2" fillId="2" borderId="20" xfId="0" applyFont="1" applyFill="1" applyBorder="1" applyAlignment="1">
      <alignment horizontal="right"/>
    </xf>
    <xf numFmtId="37" fontId="0" fillId="2" borderId="12" xfId="0" applyFill="1" applyBorder="1" applyAlignment="1">
      <alignment horizontal="right"/>
    </xf>
    <xf numFmtId="37" fontId="2" fillId="2" borderId="21" xfId="0" applyFont="1" applyFill="1" applyBorder="1" applyAlignment="1">
      <alignment horizontal="right"/>
    </xf>
    <xf numFmtId="37" fontId="0" fillId="0" borderId="22" xfId="0" applyBorder="1" applyAlignment="1">
      <alignment horizontal="right"/>
    </xf>
    <xf numFmtId="37" fontId="0" fillId="0" borderId="20" xfId="0" applyBorder="1" applyAlignment="1">
      <alignment horizontal="right"/>
    </xf>
    <xf numFmtId="37" fontId="0" fillId="0" borderId="23" xfId="0" applyBorder="1" applyAlignment="1">
      <alignment horizontal="right"/>
    </xf>
    <xf numFmtId="37" fontId="0" fillId="0" borderId="24" xfId="0" applyBorder="1" applyAlignment="1">
      <alignment horizontal="right"/>
    </xf>
    <xf numFmtId="37" fontId="0" fillId="0" borderId="25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R264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2" customWidth="1"/>
    <col min="2" max="2" width="4.77734375" style="12" customWidth="1"/>
    <col min="3" max="3" width="3.77734375" style="12" customWidth="1"/>
    <col min="4" max="4" width="5.77734375" style="12" customWidth="1"/>
    <col min="5" max="5" width="9.77734375" style="12" customWidth="1"/>
    <col min="6" max="8" width="3.77734375" style="12" customWidth="1"/>
    <col min="9" max="9" width="9.77734375" style="42" customWidth="1"/>
    <col min="10" max="10" width="4.77734375" style="42" customWidth="1"/>
    <col min="11" max="11" width="9.77734375" style="42" customWidth="1"/>
    <col min="12" max="12" width="4.77734375" style="42" customWidth="1"/>
    <col min="13" max="13" width="9.77734375" style="42" customWidth="1"/>
    <col min="14" max="14" width="4.77734375" style="42" customWidth="1"/>
    <col min="15" max="15" width="9.77734375" style="42" customWidth="1"/>
    <col min="16" max="16" width="4.77734375" style="42" customWidth="1"/>
    <col min="17" max="17" width="9.77734375" style="42" customWidth="1"/>
    <col min="18" max="18" width="1.77734375" style="0" customWidth="1"/>
  </cols>
  <sheetData>
    <row r="2" spans="2:17" ht="15.75">
      <c r="B2" s="13" t="s">
        <v>0</v>
      </c>
      <c r="Q2" s="42" t="s">
        <v>1</v>
      </c>
    </row>
    <row r="3" ht="15.75">
      <c r="B3" s="13" t="s">
        <v>2</v>
      </c>
    </row>
    <row r="4" ht="15.75">
      <c r="B4" s="13" t="s">
        <v>3</v>
      </c>
    </row>
    <row r="7" spans="2:3" ht="15.75">
      <c r="B7" s="12" t="s">
        <v>4</v>
      </c>
      <c r="C7" s="13" t="s">
        <v>5</v>
      </c>
    </row>
    <row r="9" spans="3:4" ht="15">
      <c r="C9" s="41" t="s">
        <v>6</v>
      </c>
      <c r="D9" s="41"/>
    </row>
    <row r="10" spans="3:4" ht="15">
      <c r="C10" s="41" t="s">
        <v>7</v>
      </c>
      <c r="D10" s="41"/>
    </row>
    <row r="11" spans="3:4" ht="15">
      <c r="C11" s="41" t="s">
        <v>8</v>
      </c>
      <c r="D11" s="41"/>
    </row>
    <row r="12" spans="3:4" ht="15">
      <c r="C12" s="41" t="s">
        <v>9</v>
      </c>
      <c r="D12" s="41"/>
    </row>
    <row r="13" spans="3:4" ht="15">
      <c r="C13" s="41" t="s">
        <v>10</v>
      </c>
      <c r="D13" s="41"/>
    </row>
    <row r="14" spans="3:4" ht="15">
      <c r="C14" s="41" t="s">
        <v>11</v>
      </c>
      <c r="D14" s="41"/>
    </row>
    <row r="15" spans="3:4" ht="15">
      <c r="C15" s="41" t="s">
        <v>12</v>
      </c>
      <c r="D15" s="41"/>
    </row>
    <row r="16" ht="15.75">
      <c r="C16" s="13"/>
    </row>
    <row r="17" ht="15.75">
      <c r="C17" s="13"/>
    </row>
    <row r="18" ht="15.75">
      <c r="C18" s="13"/>
    </row>
    <row r="19" spans="2:3" ht="15.75">
      <c r="B19" s="12" t="s">
        <v>13</v>
      </c>
      <c r="C19" s="13" t="s">
        <v>14</v>
      </c>
    </row>
    <row r="21" ht="15">
      <c r="C21" s="12" t="s">
        <v>15</v>
      </c>
    </row>
    <row r="22" ht="15">
      <c r="C22" s="12" t="s">
        <v>16</v>
      </c>
    </row>
    <row r="24" ht="15">
      <c r="C24" s="12" t="s">
        <v>17</v>
      </c>
    </row>
    <row r="25" ht="15.75" thickBot="1"/>
    <row r="26" spans="3:18" ht="16.5" thickTop="1">
      <c r="C26" s="14"/>
      <c r="D26" s="15"/>
      <c r="E26" s="15"/>
      <c r="F26" s="15"/>
      <c r="G26" s="16"/>
      <c r="H26" s="15"/>
      <c r="I26" s="43"/>
      <c r="J26" s="44"/>
      <c r="K26" s="43"/>
      <c r="L26" s="44"/>
      <c r="M26" s="43"/>
      <c r="N26" s="44"/>
      <c r="O26" s="43"/>
      <c r="P26" s="44"/>
      <c r="Q26" s="44" t="s">
        <v>18</v>
      </c>
      <c r="R26" s="2"/>
    </row>
    <row r="27" spans="3:18" ht="15.75">
      <c r="C27" s="17"/>
      <c r="D27" s="18"/>
      <c r="E27" s="18"/>
      <c r="F27" s="18"/>
      <c r="G27" s="19"/>
      <c r="H27" s="18"/>
      <c r="I27" s="45"/>
      <c r="J27" s="46"/>
      <c r="K27" s="45"/>
      <c r="L27" s="46"/>
      <c r="M27" s="45" t="s">
        <v>19</v>
      </c>
      <c r="N27" s="46"/>
      <c r="O27" s="45"/>
      <c r="P27" s="46"/>
      <c r="Q27" s="46" t="s">
        <v>20</v>
      </c>
      <c r="R27" s="3"/>
    </row>
    <row r="28" spans="3:18" ht="15.75">
      <c r="C28" s="17"/>
      <c r="D28" s="18"/>
      <c r="E28" s="18"/>
      <c r="F28" s="18"/>
      <c r="G28" s="19"/>
      <c r="H28" s="18"/>
      <c r="I28" s="45" t="s">
        <v>21</v>
      </c>
      <c r="J28" s="46"/>
      <c r="K28" s="45" t="s">
        <v>21</v>
      </c>
      <c r="L28" s="46"/>
      <c r="M28" s="45" t="s">
        <v>22</v>
      </c>
      <c r="N28" s="46"/>
      <c r="O28" s="45" t="s">
        <v>23</v>
      </c>
      <c r="P28" s="46"/>
      <c r="Q28" s="46" t="s">
        <v>24</v>
      </c>
      <c r="R28" s="3"/>
    </row>
    <row r="29" spans="3:18" ht="15.75">
      <c r="C29" s="17"/>
      <c r="D29" s="18"/>
      <c r="E29" s="18"/>
      <c r="F29" s="18"/>
      <c r="G29" s="19"/>
      <c r="H29" s="18"/>
      <c r="I29" s="45" t="s">
        <v>20</v>
      </c>
      <c r="J29" s="46"/>
      <c r="K29" s="45" t="s">
        <v>25</v>
      </c>
      <c r="L29" s="46"/>
      <c r="M29" s="45" t="s">
        <v>26</v>
      </c>
      <c r="N29" s="46"/>
      <c r="O29" s="45" t="s">
        <v>20</v>
      </c>
      <c r="P29" s="46"/>
      <c r="Q29" s="46" t="s">
        <v>27</v>
      </c>
      <c r="R29" s="3"/>
    </row>
    <row r="30" spans="3:18" ht="15.75">
      <c r="C30" s="20"/>
      <c r="D30" s="21"/>
      <c r="E30" s="21"/>
      <c r="F30" s="21"/>
      <c r="G30" s="22"/>
      <c r="H30" s="21"/>
      <c r="I30" s="47" t="s">
        <v>28</v>
      </c>
      <c r="J30" s="48"/>
      <c r="K30" s="47" t="s">
        <v>28</v>
      </c>
      <c r="L30" s="48"/>
      <c r="M30" s="47" t="s">
        <v>29</v>
      </c>
      <c r="N30" s="48"/>
      <c r="O30" s="47" t="s">
        <v>28</v>
      </c>
      <c r="P30" s="48"/>
      <c r="Q30" s="48" t="s">
        <v>29</v>
      </c>
      <c r="R30" s="4"/>
    </row>
    <row r="31" spans="3:18" ht="15">
      <c r="C31" s="23"/>
      <c r="G31" s="24"/>
      <c r="I31" s="49"/>
      <c r="K31" s="49"/>
      <c r="M31" s="49"/>
      <c r="O31" s="49"/>
      <c r="R31" s="5"/>
    </row>
    <row r="32" spans="3:18" ht="15.75">
      <c r="C32" s="23"/>
      <c r="D32" s="13" t="s">
        <v>30</v>
      </c>
      <c r="G32" s="24"/>
      <c r="I32" s="49"/>
      <c r="K32" s="49"/>
      <c r="M32" s="49"/>
      <c r="O32" s="49"/>
      <c r="R32" s="5"/>
    </row>
    <row r="33" spans="3:18" ht="15">
      <c r="C33" s="23"/>
      <c r="G33" s="24"/>
      <c r="I33" s="49"/>
      <c r="K33" s="49"/>
      <c r="M33" s="49"/>
      <c r="O33" s="49"/>
      <c r="R33" s="5"/>
    </row>
    <row r="34" spans="3:18" ht="15">
      <c r="C34" s="23"/>
      <c r="D34" s="12" t="s">
        <v>31</v>
      </c>
      <c r="G34" s="24"/>
      <c r="I34" s="49">
        <f>K47</f>
        <v>324286</v>
      </c>
      <c r="K34" s="49">
        <v>368327</v>
      </c>
      <c r="M34" s="49"/>
      <c r="O34" s="49"/>
      <c r="R34" s="5"/>
    </row>
    <row r="35" spans="3:18" ht="15">
      <c r="C35" s="23"/>
      <c r="D35" s="12" t="s">
        <v>32</v>
      </c>
      <c r="G35" s="24"/>
      <c r="I35" s="49">
        <v>1870264</v>
      </c>
      <c r="K35" s="49">
        <v>1821858</v>
      </c>
      <c r="M35" s="49">
        <f>(+I35-K35)/+K35*100</f>
        <v>2.6569578968284024</v>
      </c>
      <c r="O35" s="49">
        <v>1939589</v>
      </c>
      <c r="Q35" s="42">
        <f>(+I35-O35)/O35*100</f>
        <v>-3.5742108250768587</v>
      </c>
      <c r="R35" s="5"/>
    </row>
    <row r="36" spans="3:18" ht="15">
      <c r="C36" s="23"/>
      <c r="D36" s="12" t="s">
        <v>33</v>
      </c>
      <c r="G36" s="24"/>
      <c r="I36" s="49">
        <f>42867+1</f>
        <v>42868</v>
      </c>
      <c r="K36" s="49"/>
      <c r="M36" s="49"/>
      <c r="O36" s="49"/>
      <c r="R36" s="5"/>
    </row>
    <row r="37" spans="3:18" ht="15">
      <c r="C37" s="23"/>
      <c r="D37" s="12" t="s">
        <v>34</v>
      </c>
      <c r="G37" s="24"/>
      <c r="I37" s="49"/>
      <c r="K37" s="49"/>
      <c r="M37" s="49"/>
      <c r="O37" s="49"/>
      <c r="R37" s="5"/>
    </row>
    <row r="38" spans="3:18" ht="15">
      <c r="C38" s="23"/>
      <c r="G38" s="24"/>
      <c r="H38" s="25"/>
      <c r="I38" s="50"/>
      <c r="J38" s="51"/>
      <c r="K38" s="50"/>
      <c r="L38" s="51"/>
      <c r="M38" s="50"/>
      <c r="N38" s="51"/>
      <c r="O38" s="50"/>
      <c r="P38" s="51"/>
      <c r="Q38" s="51"/>
      <c r="R38" s="6"/>
    </row>
    <row r="39" spans="3:18" ht="15.75" thickBot="1">
      <c r="C39" s="23"/>
      <c r="G39" s="24"/>
      <c r="I39" s="49">
        <f>SUM(I33:I37)</f>
        <v>2237418</v>
      </c>
      <c r="K39" s="49">
        <f>SUM(K33:K37)</f>
        <v>2190185</v>
      </c>
      <c r="M39" s="49"/>
      <c r="O39" s="49">
        <f>SUM(O33:O37)</f>
        <v>1939589</v>
      </c>
      <c r="R39" s="7"/>
    </row>
    <row r="40" spans="3:18" ht="15.75" thickTop="1">
      <c r="C40" s="23"/>
      <c r="G40" s="24"/>
      <c r="H40" s="26"/>
      <c r="I40" s="52"/>
      <c r="J40" s="53"/>
      <c r="K40" s="52"/>
      <c r="L40" s="53"/>
      <c r="M40" s="52"/>
      <c r="N40" s="53"/>
      <c r="O40" s="52"/>
      <c r="P40" s="53"/>
      <c r="Q40" s="53"/>
      <c r="R40" s="5"/>
    </row>
    <row r="41" spans="3:18" ht="15.75">
      <c r="C41" s="23"/>
      <c r="D41" s="13" t="s">
        <v>35</v>
      </c>
      <c r="G41" s="24"/>
      <c r="I41" s="49"/>
      <c r="K41" s="49"/>
      <c r="M41" s="49"/>
      <c r="O41" s="49"/>
      <c r="R41" s="5"/>
    </row>
    <row r="42" spans="3:18" ht="15">
      <c r="C42" s="23"/>
      <c r="G42" s="24"/>
      <c r="I42" s="49"/>
      <c r="K42" s="49"/>
      <c r="M42" s="49"/>
      <c r="O42" s="49"/>
      <c r="R42" s="5"/>
    </row>
    <row r="43" spans="3:18" ht="15">
      <c r="C43" s="23"/>
      <c r="D43" s="12" t="s">
        <v>36</v>
      </c>
      <c r="G43" s="24"/>
      <c r="I43" s="49"/>
      <c r="K43" s="49"/>
      <c r="M43" s="49"/>
      <c r="O43" s="49"/>
      <c r="R43" s="5"/>
    </row>
    <row r="44" spans="3:18" ht="15">
      <c r="C44" s="23"/>
      <c r="D44" s="12" t="s">
        <v>37</v>
      </c>
      <c r="G44" s="24"/>
      <c r="I44" s="49"/>
      <c r="K44" s="49"/>
      <c r="M44" s="49"/>
      <c r="O44" s="49"/>
      <c r="R44" s="5"/>
    </row>
    <row r="45" spans="3:18" ht="15">
      <c r="C45" s="23"/>
      <c r="D45" s="12" t="s">
        <v>38</v>
      </c>
      <c r="G45" s="24"/>
      <c r="I45" s="49">
        <v>2206718</v>
      </c>
      <c r="K45" s="49">
        <v>1841263</v>
      </c>
      <c r="M45" s="49">
        <f>(+I45-K45)/+K45*100</f>
        <v>19.848060814777682</v>
      </c>
      <c r="O45" s="49">
        <v>2120129</v>
      </c>
      <c r="Q45" s="42">
        <f>(+I45-O45)/O45*100</f>
        <v>4.084138276491666</v>
      </c>
      <c r="R45" s="5"/>
    </row>
    <row r="46" spans="3:18" ht="15">
      <c r="C46" s="23"/>
      <c r="D46" s="12" t="s">
        <v>33</v>
      </c>
      <c r="G46" s="24"/>
      <c r="I46" s="49"/>
      <c r="K46" s="49">
        <v>24636</v>
      </c>
      <c r="M46" s="49"/>
      <c r="O46" s="49"/>
      <c r="R46" s="5"/>
    </row>
    <row r="47" spans="3:18" ht="15">
      <c r="C47" s="23"/>
      <c r="D47" s="12" t="s">
        <v>39</v>
      </c>
      <c r="G47" s="24"/>
      <c r="I47" s="49">
        <v>30700</v>
      </c>
      <c r="K47" s="49">
        <v>324286</v>
      </c>
      <c r="M47" s="49"/>
      <c r="O47" s="49"/>
      <c r="R47" s="5"/>
    </row>
    <row r="48" spans="3:18" ht="15">
      <c r="C48" s="23"/>
      <c r="G48" s="24"/>
      <c r="H48" s="25"/>
      <c r="I48" s="50"/>
      <c r="J48" s="51"/>
      <c r="K48" s="50"/>
      <c r="L48" s="51"/>
      <c r="M48" s="50"/>
      <c r="N48" s="51"/>
      <c r="O48" s="50"/>
      <c r="P48" s="51"/>
      <c r="Q48" s="51"/>
      <c r="R48" s="6"/>
    </row>
    <row r="49" spans="3:18" ht="15">
      <c r="C49" s="23"/>
      <c r="G49" s="24"/>
      <c r="I49" s="49">
        <f>SUM(I42:I47)</f>
        <v>2237418</v>
      </c>
      <c r="K49" s="49">
        <f>SUM(K42:K47)</f>
        <v>2190185</v>
      </c>
      <c r="M49" s="49"/>
      <c r="O49" s="49">
        <f>SUM(O42:O47)</f>
        <v>2120129</v>
      </c>
      <c r="R49" s="5"/>
    </row>
    <row r="50" spans="3:18" ht="15.75" thickBot="1">
      <c r="C50" s="27"/>
      <c r="D50" s="28"/>
      <c r="E50" s="28"/>
      <c r="F50" s="28"/>
      <c r="G50" s="29"/>
      <c r="H50" s="28"/>
      <c r="I50" s="54"/>
      <c r="J50" s="55"/>
      <c r="K50" s="54"/>
      <c r="L50" s="55"/>
      <c r="M50" s="54"/>
      <c r="N50" s="55"/>
      <c r="O50" s="54"/>
      <c r="P50" s="55"/>
      <c r="Q50" s="55"/>
      <c r="R50" s="7"/>
    </row>
    <row r="51" ht="15.75" thickTop="1"/>
    <row r="53" ht="15">
      <c r="C53" s="12" t="s">
        <v>40</v>
      </c>
    </row>
    <row r="54" ht="15">
      <c r="C54" s="12" t="s">
        <v>41</v>
      </c>
    </row>
    <row r="55" ht="15">
      <c r="C55" s="12" t="s">
        <v>42</v>
      </c>
    </row>
    <row r="57" ht="15">
      <c r="M57" s="42" t="s">
        <v>43</v>
      </c>
    </row>
    <row r="58" ht="15">
      <c r="M58" s="42" t="s">
        <v>29</v>
      </c>
    </row>
    <row r="60" spans="4:13" ht="15">
      <c r="D60" s="12" t="s">
        <v>44</v>
      </c>
      <c r="M60" s="42">
        <v>2</v>
      </c>
    </row>
    <row r="61" spans="4:13" ht="15">
      <c r="D61" s="12" t="s">
        <v>45</v>
      </c>
      <c r="M61" s="42">
        <v>1</v>
      </c>
    </row>
    <row r="62" ht="15">
      <c r="M62" s="51"/>
    </row>
    <row r="63" ht="15">
      <c r="M63" s="42">
        <f>SUM(M59:M61)</f>
        <v>3</v>
      </c>
    </row>
    <row r="64" ht="15.75" thickBot="1">
      <c r="M64" s="55"/>
    </row>
    <row r="65" ht="15.75" thickTop="1"/>
    <row r="67" ht="15">
      <c r="C67" s="12" t="s">
        <v>46</v>
      </c>
    </row>
    <row r="68" ht="15">
      <c r="C68" s="12" t="s">
        <v>47</v>
      </c>
    </row>
    <row r="69" ht="15">
      <c r="M69" s="42" t="s">
        <v>43</v>
      </c>
    </row>
    <row r="70" ht="15">
      <c r="M70" s="42" t="s">
        <v>29</v>
      </c>
    </row>
    <row r="72" spans="4:13" ht="15">
      <c r="D72" s="12" t="s">
        <v>48</v>
      </c>
      <c r="M72" s="42">
        <v>8</v>
      </c>
    </row>
    <row r="73" ht="15">
      <c r="D73" s="12" t="s">
        <v>49</v>
      </c>
    </row>
    <row r="74" spans="4:13" ht="15">
      <c r="D74" s="12" t="s">
        <v>50</v>
      </c>
      <c r="M74" s="42">
        <v>6</v>
      </c>
    </row>
    <row r="75" spans="4:13" ht="15">
      <c r="D75" s="12" t="s">
        <v>51</v>
      </c>
      <c r="M75" s="42">
        <v>3</v>
      </c>
    </row>
    <row r="76" spans="4:13" ht="15">
      <c r="D76" s="12" t="s">
        <v>52</v>
      </c>
      <c r="M76" s="42">
        <v>2</v>
      </c>
    </row>
    <row r="77" spans="4:13" ht="15">
      <c r="D77" s="12" t="s">
        <v>53</v>
      </c>
      <c r="M77" s="42">
        <v>1</v>
      </c>
    </row>
    <row r="78" ht="15">
      <c r="M78" s="51"/>
    </row>
    <row r="79" ht="15">
      <c r="M79" s="42">
        <f>SUM(M71:M77)</f>
        <v>20</v>
      </c>
    </row>
    <row r="80" ht="15.75" thickBot="1">
      <c r="M80" s="55"/>
    </row>
    <row r="81" ht="15.75" thickTop="1"/>
    <row r="83" ht="15">
      <c r="Q83" s="42" t="s">
        <v>54</v>
      </c>
    </row>
    <row r="84" spans="2:3" ht="15.75">
      <c r="B84" s="12" t="s">
        <v>55</v>
      </c>
      <c r="C84" s="30" t="s">
        <v>56</v>
      </c>
    </row>
    <row r="85" ht="15.75" thickBot="1"/>
    <row r="86" spans="3:18" ht="16.5" thickTop="1">
      <c r="C86" s="31"/>
      <c r="D86" s="32"/>
      <c r="E86" s="32"/>
      <c r="F86" s="32"/>
      <c r="G86" s="33"/>
      <c r="H86" s="32"/>
      <c r="I86" s="43"/>
      <c r="J86" s="44"/>
      <c r="K86" s="43"/>
      <c r="L86" s="44"/>
      <c r="M86" s="43"/>
      <c r="N86" s="44"/>
      <c r="O86" s="43"/>
      <c r="P86" s="44"/>
      <c r="Q86" s="44" t="s">
        <v>18</v>
      </c>
      <c r="R86" s="2"/>
    </row>
    <row r="87" spans="3:18" ht="15.75">
      <c r="C87" s="34"/>
      <c r="D87" s="35"/>
      <c r="E87" s="35"/>
      <c r="F87" s="35"/>
      <c r="G87" s="36"/>
      <c r="H87" s="35"/>
      <c r="I87" s="45"/>
      <c r="J87" s="46"/>
      <c r="K87" s="45"/>
      <c r="L87" s="46"/>
      <c r="M87" s="45" t="s">
        <v>19</v>
      </c>
      <c r="N87" s="46"/>
      <c r="O87" s="45"/>
      <c r="P87" s="46"/>
      <c r="Q87" s="46" t="s">
        <v>20</v>
      </c>
      <c r="R87" s="8"/>
    </row>
    <row r="88" spans="3:18" ht="15.75">
      <c r="C88" s="34"/>
      <c r="D88" s="35"/>
      <c r="E88" s="35"/>
      <c r="F88" s="35"/>
      <c r="G88" s="36"/>
      <c r="H88" s="35"/>
      <c r="I88" s="45" t="s">
        <v>21</v>
      </c>
      <c r="J88" s="46"/>
      <c r="K88" s="45" t="s">
        <v>21</v>
      </c>
      <c r="L88" s="46"/>
      <c r="M88" s="45" t="s">
        <v>22</v>
      </c>
      <c r="N88" s="46"/>
      <c r="O88" s="45" t="s">
        <v>23</v>
      </c>
      <c r="P88" s="46"/>
      <c r="Q88" s="46" t="s">
        <v>24</v>
      </c>
      <c r="R88" s="8"/>
    </row>
    <row r="89" spans="3:18" ht="15.75">
      <c r="C89" s="34"/>
      <c r="D89" s="35"/>
      <c r="E89" s="35"/>
      <c r="F89" s="35"/>
      <c r="G89" s="36"/>
      <c r="H89" s="35"/>
      <c r="I89" s="45" t="s">
        <v>20</v>
      </c>
      <c r="J89" s="46"/>
      <c r="K89" s="45" t="s">
        <v>25</v>
      </c>
      <c r="L89" s="46"/>
      <c r="M89" s="45" t="s">
        <v>26</v>
      </c>
      <c r="N89" s="46"/>
      <c r="O89" s="45" t="s">
        <v>20</v>
      </c>
      <c r="P89" s="46"/>
      <c r="Q89" s="46" t="s">
        <v>27</v>
      </c>
      <c r="R89" s="8"/>
    </row>
    <row r="90" spans="3:18" ht="15.75">
      <c r="C90" s="37"/>
      <c r="D90" s="38"/>
      <c r="E90" s="38"/>
      <c r="F90" s="38"/>
      <c r="G90" s="39"/>
      <c r="H90" s="38"/>
      <c r="I90" s="47" t="s">
        <v>28</v>
      </c>
      <c r="J90" s="48"/>
      <c r="K90" s="47" t="s">
        <v>28</v>
      </c>
      <c r="L90" s="48"/>
      <c r="M90" s="47" t="s">
        <v>29</v>
      </c>
      <c r="N90" s="48"/>
      <c r="O90" s="47" t="s">
        <v>28</v>
      </c>
      <c r="P90" s="48"/>
      <c r="Q90" s="48" t="s">
        <v>29</v>
      </c>
      <c r="R90" s="9"/>
    </row>
    <row r="91" spans="3:18" ht="15">
      <c r="C91" s="23"/>
      <c r="G91" s="24"/>
      <c r="I91" s="49"/>
      <c r="K91" s="49"/>
      <c r="M91" s="49"/>
      <c r="O91" s="49"/>
      <c r="R91" s="5"/>
    </row>
    <row r="92" spans="3:18" ht="15">
      <c r="C92" s="23"/>
      <c r="D92" s="12" t="s">
        <v>57</v>
      </c>
      <c r="G92" s="24"/>
      <c r="I92" s="49">
        <v>1302768</v>
      </c>
      <c r="K92" s="49">
        <v>1220555</v>
      </c>
      <c r="M92" s="49">
        <f>(+I92-K92)/K92*100</f>
        <v>6.735706297544969</v>
      </c>
      <c r="O92" s="49">
        <v>1457846</v>
      </c>
      <c r="Q92" s="42">
        <f>(+I92-O92)/O92*100</f>
        <v>-10.637474740130303</v>
      </c>
      <c r="R92" s="5"/>
    </row>
    <row r="93" spans="3:18" ht="15">
      <c r="C93" s="23"/>
      <c r="D93" s="12" t="s">
        <v>58</v>
      </c>
      <c r="G93" s="24"/>
      <c r="I93" s="49">
        <v>1634506</v>
      </c>
      <c r="K93" s="49">
        <v>1298900</v>
      </c>
      <c r="M93" s="49">
        <f>(+I93-K93)/K93*100</f>
        <v>25.837708830548927</v>
      </c>
      <c r="O93" s="49">
        <v>1704286</v>
      </c>
      <c r="Q93" s="42">
        <f>(+I93-O93)/O93*100</f>
        <v>-4.094383219717818</v>
      </c>
      <c r="R93" s="5"/>
    </row>
    <row r="94" spans="3:18" ht="15">
      <c r="C94" s="23"/>
      <c r="G94" s="24"/>
      <c r="H94" s="25"/>
      <c r="I94" s="50"/>
      <c r="J94" s="51"/>
      <c r="K94" s="50"/>
      <c r="L94" s="51"/>
      <c r="M94" s="50"/>
      <c r="N94" s="51"/>
      <c r="O94" s="50"/>
      <c r="P94" s="51"/>
      <c r="Q94" s="51"/>
      <c r="R94" s="6"/>
    </row>
    <row r="95" spans="3:18" ht="15">
      <c r="C95" s="23"/>
      <c r="D95" s="12" t="s">
        <v>59</v>
      </c>
      <c r="G95" s="24"/>
      <c r="I95" s="49">
        <f>I92-I93</f>
        <v>-331738</v>
      </c>
      <c r="K95" s="49">
        <f>K92-K93</f>
        <v>-78345</v>
      </c>
      <c r="M95" s="49">
        <f>M92-M93</f>
        <v>-19.102002533003958</v>
      </c>
      <c r="O95" s="49">
        <f>O92-O93</f>
        <v>-246440</v>
      </c>
      <c r="Q95" s="42">
        <f>Q92-Q93</f>
        <v>-6.543091520412485</v>
      </c>
      <c r="R95" s="5"/>
    </row>
    <row r="96" spans="3:18" ht="15.75" thickBot="1">
      <c r="C96" s="23"/>
      <c r="G96" s="24"/>
      <c r="H96" s="28"/>
      <c r="I96" s="54"/>
      <c r="J96" s="55"/>
      <c r="K96" s="54"/>
      <c r="L96" s="55"/>
      <c r="M96" s="54"/>
      <c r="N96" s="55"/>
      <c r="O96" s="54"/>
      <c r="P96" s="55"/>
      <c r="Q96" s="55"/>
      <c r="R96" s="5"/>
    </row>
    <row r="97" spans="3:18" ht="15.75" thickTop="1">
      <c r="C97" s="23"/>
      <c r="G97" s="24"/>
      <c r="I97" s="49"/>
      <c r="K97" s="49"/>
      <c r="M97" s="49"/>
      <c r="O97" s="49"/>
      <c r="R97" s="10"/>
    </row>
    <row r="98" spans="3:18" ht="15">
      <c r="C98" s="23"/>
      <c r="D98" s="12" t="s">
        <v>60</v>
      </c>
      <c r="G98" s="24"/>
      <c r="I98" s="49"/>
      <c r="K98" s="49"/>
      <c r="M98" s="49"/>
      <c r="O98" s="49"/>
      <c r="R98" s="5"/>
    </row>
    <row r="99" spans="3:18" ht="15">
      <c r="C99" s="23"/>
      <c r="D99" s="12" t="s">
        <v>61</v>
      </c>
      <c r="G99" s="24"/>
      <c r="I99" s="49">
        <f>I95/+I92*100</f>
        <v>-25.464088770986088</v>
      </c>
      <c r="K99" s="49">
        <f>K95/+K92*100</f>
        <v>-6.418801283022887</v>
      </c>
      <c r="M99" s="49"/>
      <c r="O99" s="49">
        <f>O95/+O92*100</f>
        <v>-16.904391821907115</v>
      </c>
      <c r="R99" s="5"/>
    </row>
    <row r="100" spans="3:18" ht="15">
      <c r="C100" s="23"/>
      <c r="G100" s="24"/>
      <c r="I100" s="49"/>
      <c r="K100" s="49"/>
      <c r="M100" s="49"/>
      <c r="O100" s="49"/>
      <c r="R100" s="5"/>
    </row>
    <row r="101" spans="3:18" ht="15.75" thickBot="1">
      <c r="C101" s="27"/>
      <c r="D101" s="28"/>
      <c r="E101" s="28"/>
      <c r="F101" s="28"/>
      <c r="G101" s="29"/>
      <c r="H101" s="28"/>
      <c r="I101" s="54"/>
      <c r="J101" s="55"/>
      <c r="K101" s="54"/>
      <c r="L101" s="55"/>
      <c r="M101" s="54"/>
      <c r="N101" s="55"/>
      <c r="O101" s="54"/>
      <c r="P101" s="55"/>
      <c r="Q101" s="55"/>
      <c r="R101" s="7"/>
    </row>
    <row r="102" ht="15.75" thickTop="1"/>
    <row r="103" ht="15">
      <c r="C103" s="12" t="s">
        <v>62</v>
      </c>
    </row>
    <row r="104" ht="15">
      <c r="C104" s="12" t="s">
        <v>63</v>
      </c>
    </row>
    <row r="105" ht="15">
      <c r="C105" s="12" t="s">
        <v>64</v>
      </c>
    </row>
    <row r="106" ht="15">
      <c r="C106" s="12" t="s">
        <v>65</v>
      </c>
    </row>
    <row r="107" ht="15">
      <c r="C107" s="12" t="s">
        <v>66</v>
      </c>
    </row>
    <row r="109" ht="15">
      <c r="C109" s="12" t="s">
        <v>67</v>
      </c>
    </row>
    <row r="110" ht="15">
      <c r="C110" s="12" t="s">
        <v>68</v>
      </c>
    </row>
    <row r="111" ht="15">
      <c r="M111" s="42" t="s">
        <v>43</v>
      </c>
    </row>
    <row r="112" ht="15">
      <c r="M112" s="42" t="s">
        <v>29</v>
      </c>
    </row>
    <row r="114" spans="4:13" ht="15">
      <c r="D114" s="12" t="s">
        <v>69</v>
      </c>
      <c r="M114" s="42">
        <v>2</v>
      </c>
    </row>
    <row r="115" spans="4:13" ht="15">
      <c r="D115" s="12" t="s">
        <v>70</v>
      </c>
      <c r="M115" s="42">
        <v>1</v>
      </c>
    </row>
    <row r="116" spans="4:13" ht="15">
      <c r="D116" s="12" t="s">
        <v>45</v>
      </c>
      <c r="M116" s="42">
        <v>1</v>
      </c>
    </row>
    <row r="117" spans="4:13" ht="15">
      <c r="D117" s="12" t="s">
        <v>71</v>
      </c>
      <c r="M117" s="42">
        <v>3</v>
      </c>
    </row>
    <row r="118" ht="15">
      <c r="M118" s="51"/>
    </row>
    <row r="119" ht="15">
      <c r="M119" s="42">
        <f>SUM(M113:M117)</f>
        <v>7</v>
      </c>
    </row>
    <row r="120" ht="15.75" thickBot="1">
      <c r="M120" s="55"/>
    </row>
    <row r="121" ht="15.75" thickTop="1"/>
    <row r="122" ht="15">
      <c r="C122" s="12" t="s">
        <v>72</v>
      </c>
    </row>
    <row r="123" ht="15">
      <c r="C123" s="12" t="s">
        <v>73</v>
      </c>
    </row>
    <row r="125" spans="2:3" ht="15.75">
      <c r="B125" s="12" t="s">
        <v>74</v>
      </c>
      <c r="C125" s="30" t="s">
        <v>75</v>
      </c>
    </row>
    <row r="128" ht="15">
      <c r="C128" s="12" t="s">
        <v>76</v>
      </c>
    </row>
    <row r="129" ht="15">
      <c r="C129" s="12" t="s">
        <v>77</v>
      </c>
    </row>
    <row r="130" ht="15">
      <c r="C130" s="12" t="s">
        <v>78</v>
      </c>
    </row>
    <row r="132" ht="15">
      <c r="C132" s="40" t="s">
        <v>79</v>
      </c>
    </row>
    <row r="133" spans="3:18" ht="16.5" thickBot="1">
      <c r="C133" s="13"/>
      <c r="E133" s="13"/>
      <c r="F133" s="13"/>
      <c r="G133" s="13"/>
      <c r="H133" s="13"/>
      <c r="I133" s="56"/>
      <c r="J133" s="56"/>
      <c r="K133" s="56"/>
      <c r="L133" s="56"/>
      <c r="M133" s="56"/>
      <c r="N133" s="56"/>
      <c r="O133" s="56"/>
      <c r="P133" s="56"/>
      <c r="Q133" s="56"/>
      <c r="R133" s="1"/>
    </row>
    <row r="134" spans="3:18" ht="16.5" thickTop="1">
      <c r="C134" s="14"/>
      <c r="D134" s="32"/>
      <c r="E134" s="32"/>
      <c r="F134" s="32"/>
      <c r="G134" s="33"/>
      <c r="H134" s="32"/>
      <c r="I134" s="43"/>
      <c r="J134" s="44"/>
      <c r="K134" s="43"/>
      <c r="L134" s="44"/>
      <c r="M134" s="43"/>
      <c r="N134" s="44"/>
      <c r="O134" s="43"/>
      <c r="P134" s="44"/>
      <c r="Q134" s="44" t="s">
        <v>18</v>
      </c>
      <c r="R134" s="11"/>
    </row>
    <row r="135" spans="3:18" ht="15.75">
      <c r="C135" s="17"/>
      <c r="D135" s="35"/>
      <c r="E135" s="35"/>
      <c r="F135" s="35"/>
      <c r="G135" s="36"/>
      <c r="H135" s="35"/>
      <c r="I135" s="45"/>
      <c r="J135" s="46"/>
      <c r="K135" s="45"/>
      <c r="L135" s="46"/>
      <c r="M135" s="45" t="s">
        <v>19</v>
      </c>
      <c r="N135" s="46"/>
      <c r="O135" s="45"/>
      <c r="P135" s="46"/>
      <c r="Q135" s="46" t="s">
        <v>20</v>
      </c>
      <c r="R135" s="8"/>
    </row>
    <row r="136" spans="3:18" ht="15.75">
      <c r="C136" s="17"/>
      <c r="D136" s="35"/>
      <c r="E136" s="35"/>
      <c r="F136" s="35"/>
      <c r="G136" s="36"/>
      <c r="H136" s="35"/>
      <c r="I136" s="45" t="s">
        <v>21</v>
      </c>
      <c r="J136" s="46"/>
      <c r="K136" s="45" t="s">
        <v>21</v>
      </c>
      <c r="L136" s="46"/>
      <c r="M136" s="45" t="s">
        <v>22</v>
      </c>
      <c r="N136" s="46"/>
      <c r="O136" s="45" t="s">
        <v>23</v>
      </c>
      <c r="P136" s="46"/>
      <c r="Q136" s="46" t="s">
        <v>24</v>
      </c>
      <c r="R136" s="8"/>
    </row>
    <row r="137" spans="3:18" ht="15.75">
      <c r="C137" s="17"/>
      <c r="D137" s="35"/>
      <c r="E137" s="35"/>
      <c r="F137" s="35"/>
      <c r="G137" s="36"/>
      <c r="H137" s="35"/>
      <c r="I137" s="45" t="s">
        <v>20</v>
      </c>
      <c r="J137" s="46"/>
      <c r="K137" s="45" t="s">
        <v>25</v>
      </c>
      <c r="L137" s="46"/>
      <c r="M137" s="45" t="s">
        <v>26</v>
      </c>
      <c r="N137" s="46"/>
      <c r="O137" s="45" t="s">
        <v>20</v>
      </c>
      <c r="P137" s="46"/>
      <c r="Q137" s="46" t="s">
        <v>27</v>
      </c>
      <c r="R137" s="8"/>
    </row>
    <row r="138" spans="3:18" ht="15.75">
      <c r="C138" s="20"/>
      <c r="D138" s="38"/>
      <c r="E138" s="38"/>
      <c r="F138" s="38"/>
      <c r="G138" s="39"/>
      <c r="H138" s="38"/>
      <c r="I138" s="47" t="s">
        <v>28</v>
      </c>
      <c r="J138" s="48"/>
      <c r="K138" s="47" t="s">
        <v>28</v>
      </c>
      <c r="L138" s="48"/>
      <c r="M138" s="47" t="s">
        <v>29</v>
      </c>
      <c r="N138" s="48"/>
      <c r="O138" s="47" t="s">
        <v>28</v>
      </c>
      <c r="P138" s="48"/>
      <c r="Q138" s="48" t="s">
        <v>29</v>
      </c>
      <c r="R138" s="9"/>
    </row>
    <row r="139" spans="3:18" ht="15">
      <c r="C139" s="23"/>
      <c r="G139" s="24"/>
      <c r="I139" s="49"/>
      <c r="K139" s="49"/>
      <c r="M139" s="49"/>
      <c r="O139" s="49"/>
      <c r="R139" s="5"/>
    </row>
    <row r="140" spans="3:18" ht="15">
      <c r="C140" s="23"/>
      <c r="D140" s="12" t="s">
        <v>57</v>
      </c>
      <c r="G140" s="24"/>
      <c r="I140" s="49">
        <v>71075</v>
      </c>
      <c r="K140" s="49">
        <v>88978</v>
      </c>
      <c r="M140" s="49">
        <f>(+I140-K140)/K140*100</f>
        <v>-20.12070399424577</v>
      </c>
      <c r="O140" s="49">
        <v>85000</v>
      </c>
      <c r="Q140" s="42">
        <f>(+I140-O140)/O140*100</f>
        <v>-16.38235294117647</v>
      </c>
      <c r="R140" s="5"/>
    </row>
    <row r="141" spans="3:18" ht="15">
      <c r="C141" s="23"/>
      <c r="D141" s="12" t="s">
        <v>58</v>
      </c>
      <c r="G141" s="24"/>
      <c r="I141" s="49">
        <v>18508</v>
      </c>
      <c r="K141" s="49">
        <v>3163</v>
      </c>
      <c r="M141" s="49">
        <f>(+I141-K141)/K141*100</f>
        <v>485.14068921909586</v>
      </c>
      <c r="O141" s="49">
        <v>19114</v>
      </c>
      <c r="Q141" s="42">
        <f>(+I141-O141)/O141*100</f>
        <v>-3.170450978340483</v>
      </c>
      <c r="R141" s="5"/>
    </row>
    <row r="142" spans="3:18" ht="15">
      <c r="C142" s="23"/>
      <c r="G142" s="24"/>
      <c r="H142" s="25"/>
      <c r="I142" s="50"/>
      <c r="J142" s="51"/>
      <c r="K142" s="50"/>
      <c r="L142" s="51"/>
      <c r="M142" s="50"/>
      <c r="N142" s="51"/>
      <c r="O142" s="50"/>
      <c r="P142" s="51"/>
      <c r="Q142" s="51"/>
      <c r="R142" s="6"/>
    </row>
    <row r="143" spans="3:18" ht="15">
      <c r="C143" s="23"/>
      <c r="D143" s="12" t="s">
        <v>80</v>
      </c>
      <c r="G143" s="24"/>
      <c r="I143" s="49">
        <f>I140-I141</f>
        <v>52567</v>
      </c>
      <c r="K143" s="49">
        <f>K140-K141</f>
        <v>85815</v>
      </c>
      <c r="M143" s="49">
        <f>M140-M141</f>
        <v>-505.26139321334165</v>
      </c>
      <c r="O143" s="49">
        <f>O140-O141</f>
        <v>65886</v>
      </c>
      <c r="Q143" s="42">
        <f>SUM(Q139:Q142)</f>
        <v>-19.552803919516954</v>
      </c>
      <c r="R143" s="5"/>
    </row>
    <row r="144" spans="3:18" ht="15.75" thickBot="1">
      <c r="C144" s="23"/>
      <c r="G144" s="24"/>
      <c r="H144" s="28"/>
      <c r="I144" s="54"/>
      <c r="J144" s="55"/>
      <c r="K144" s="54"/>
      <c r="L144" s="55"/>
      <c r="M144" s="54"/>
      <c r="N144" s="55"/>
      <c r="O144" s="54"/>
      <c r="P144" s="55"/>
      <c r="Q144" s="55"/>
      <c r="R144" s="7"/>
    </row>
    <row r="145" spans="3:18" ht="15.75" thickTop="1">
      <c r="C145" s="23"/>
      <c r="G145" s="24"/>
      <c r="I145" s="49"/>
      <c r="K145" s="49"/>
      <c r="M145" s="49"/>
      <c r="O145" s="49"/>
      <c r="R145" s="5"/>
    </row>
    <row r="146" spans="3:18" ht="15">
      <c r="C146" s="23"/>
      <c r="D146" s="12" t="s">
        <v>81</v>
      </c>
      <c r="G146" s="24"/>
      <c r="I146" s="49"/>
      <c r="K146" s="49"/>
      <c r="M146" s="49"/>
      <c r="O146" s="49"/>
      <c r="R146" s="5"/>
    </row>
    <row r="147" spans="3:18" ht="15">
      <c r="C147" s="23"/>
      <c r="D147" s="12" t="s">
        <v>61</v>
      </c>
      <c r="G147" s="24"/>
      <c r="I147" s="49">
        <f>I143/+I140*100</f>
        <v>73.95990151248681</v>
      </c>
      <c r="K147" s="49">
        <f>K143/+K140*100</f>
        <v>96.44518869832991</v>
      </c>
      <c r="M147" s="49"/>
      <c r="O147" s="49">
        <f>O143/+O140*100</f>
        <v>77.51294117647059</v>
      </c>
      <c r="R147" s="5"/>
    </row>
    <row r="148" spans="3:18" ht="15">
      <c r="C148" s="23"/>
      <c r="G148" s="24"/>
      <c r="I148" s="49"/>
      <c r="K148" s="49"/>
      <c r="M148" s="49"/>
      <c r="O148" s="49"/>
      <c r="R148" s="5"/>
    </row>
    <row r="149" spans="3:18" ht="15.75" thickBot="1">
      <c r="C149" s="27"/>
      <c r="D149" s="28"/>
      <c r="E149" s="28"/>
      <c r="F149" s="28"/>
      <c r="G149" s="29"/>
      <c r="H149" s="28"/>
      <c r="I149" s="54"/>
      <c r="J149" s="55"/>
      <c r="K149" s="54"/>
      <c r="L149" s="55"/>
      <c r="M149" s="54"/>
      <c r="N149" s="55"/>
      <c r="O149" s="54"/>
      <c r="P149" s="55"/>
      <c r="Q149" s="55"/>
      <c r="R149" s="7"/>
    </row>
    <row r="150" ht="15.75" thickTop="1"/>
    <row r="151" ht="15">
      <c r="C151" s="12" t="s">
        <v>82</v>
      </c>
    </row>
    <row r="152" ht="15">
      <c r="C152" s="12" t="s">
        <v>83</v>
      </c>
    </row>
    <row r="153" ht="15">
      <c r="C153" s="12" t="s">
        <v>84</v>
      </c>
    </row>
    <row r="156" spans="3:17" ht="15">
      <c r="C156" s="40" t="s">
        <v>85</v>
      </c>
      <c r="Q156" s="42" t="s">
        <v>86</v>
      </c>
    </row>
    <row r="157" spans="3:18" ht="16.5" thickBot="1">
      <c r="C157" s="13"/>
      <c r="E157" s="13"/>
      <c r="F157" s="13"/>
      <c r="G157" s="13"/>
      <c r="H157" s="13"/>
      <c r="I157" s="56"/>
      <c r="J157" s="56"/>
      <c r="K157" s="56"/>
      <c r="L157" s="56"/>
      <c r="M157" s="56"/>
      <c r="N157" s="56"/>
      <c r="O157" s="56"/>
      <c r="P157" s="56"/>
      <c r="Q157" s="56"/>
      <c r="R157" s="1"/>
    </row>
    <row r="158" spans="3:18" ht="16.5" thickTop="1">
      <c r="C158" s="14"/>
      <c r="D158" s="32"/>
      <c r="E158" s="32"/>
      <c r="F158" s="32"/>
      <c r="G158" s="33"/>
      <c r="H158" s="32"/>
      <c r="I158" s="43"/>
      <c r="J158" s="44"/>
      <c r="K158" s="43"/>
      <c r="L158" s="44"/>
      <c r="M158" s="43"/>
      <c r="N158" s="44"/>
      <c r="O158" s="43"/>
      <c r="P158" s="44"/>
      <c r="Q158" s="44" t="s">
        <v>18</v>
      </c>
      <c r="R158" s="11"/>
    </row>
    <row r="159" spans="3:18" ht="15.75">
      <c r="C159" s="17"/>
      <c r="D159" s="35"/>
      <c r="E159" s="35"/>
      <c r="F159" s="35"/>
      <c r="G159" s="36"/>
      <c r="H159" s="35"/>
      <c r="I159" s="45"/>
      <c r="J159" s="46"/>
      <c r="K159" s="45"/>
      <c r="L159" s="46"/>
      <c r="M159" s="45" t="s">
        <v>19</v>
      </c>
      <c r="N159" s="46"/>
      <c r="O159" s="45"/>
      <c r="P159" s="46"/>
      <c r="Q159" s="46" t="s">
        <v>20</v>
      </c>
      <c r="R159" s="8"/>
    </row>
    <row r="160" spans="3:18" ht="15.75">
      <c r="C160" s="17"/>
      <c r="D160" s="35"/>
      <c r="E160" s="35"/>
      <c r="F160" s="35"/>
      <c r="G160" s="36"/>
      <c r="H160" s="35"/>
      <c r="I160" s="45" t="s">
        <v>21</v>
      </c>
      <c r="J160" s="46"/>
      <c r="K160" s="45" t="s">
        <v>21</v>
      </c>
      <c r="L160" s="46"/>
      <c r="M160" s="45" t="s">
        <v>22</v>
      </c>
      <c r="N160" s="46"/>
      <c r="O160" s="45" t="s">
        <v>23</v>
      </c>
      <c r="P160" s="46"/>
      <c r="Q160" s="46" t="s">
        <v>24</v>
      </c>
      <c r="R160" s="8"/>
    </row>
    <row r="161" spans="3:18" ht="15.75">
      <c r="C161" s="17"/>
      <c r="D161" s="35"/>
      <c r="E161" s="35"/>
      <c r="F161" s="35"/>
      <c r="G161" s="36"/>
      <c r="H161" s="35"/>
      <c r="I161" s="45" t="s">
        <v>20</v>
      </c>
      <c r="J161" s="46"/>
      <c r="K161" s="45" t="s">
        <v>25</v>
      </c>
      <c r="L161" s="46"/>
      <c r="M161" s="45" t="s">
        <v>26</v>
      </c>
      <c r="N161" s="46"/>
      <c r="O161" s="45" t="s">
        <v>20</v>
      </c>
      <c r="P161" s="46"/>
      <c r="Q161" s="46" t="s">
        <v>27</v>
      </c>
      <c r="R161" s="8"/>
    </row>
    <row r="162" spans="3:18" ht="15.75">
      <c r="C162" s="20"/>
      <c r="D162" s="38"/>
      <c r="E162" s="38"/>
      <c r="F162" s="38"/>
      <c r="G162" s="39"/>
      <c r="H162" s="38"/>
      <c r="I162" s="47" t="s">
        <v>28</v>
      </c>
      <c r="J162" s="48"/>
      <c r="K162" s="47" t="s">
        <v>28</v>
      </c>
      <c r="L162" s="48"/>
      <c r="M162" s="47" t="s">
        <v>29</v>
      </c>
      <c r="N162" s="48"/>
      <c r="O162" s="47" t="s">
        <v>28</v>
      </c>
      <c r="P162" s="48"/>
      <c r="Q162" s="48" t="s">
        <v>29</v>
      </c>
      <c r="R162" s="9"/>
    </row>
    <row r="163" spans="3:18" ht="15">
      <c r="C163" s="23"/>
      <c r="G163" s="24"/>
      <c r="I163" s="49"/>
      <c r="K163" s="49"/>
      <c r="M163" s="49"/>
      <c r="O163" s="49"/>
      <c r="R163" s="5"/>
    </row>
    <row r="164" spans="3:18" ht="15">
      <c r="C164" s="23"/>
      <c r="D164" s="12" t="s">
        <v>57</v>
      </c>
      <c r="G164" s="24"/>
      <c r="I164" s="49">
        <v>336837</v>
      </c>
      <c r="K164" s="49">
        <v>361721</v>
      </c>
      <c r="M164" s="49">
        <f>(+I164-K164)/K164*100</f>
        <v>-6.879335178217466</v>
      </c>
      <c r="O164" s="49">
        <v>396743</v>
      </c>
      <c r="Q164" s="42">
        <f>(+I164-O164)/O164*100</f>
        <v>-15.09944724922683</v>
      </c>
      <c r="R164" s="5"/>
    </row>
    <row r="165" spans="3:18" ht="15">
      <c r="C165" s="23"/>
      <c r="D165" s="12" t="s">
        <v>58</v>
      </c>
      <c r="G165" s="24"/>
      <c r="I165" s="49">
        <v>369388</v>
      </c>
      <c r="K165" s="49">
        <v>385337</v>
      </c>
      <c r="M165" s="49">
        <f>(+I165-K165)/K165*100</f>
        <v>-4.138974456125418</v>
      </c>
      <c r="O165" s="49">
        <v>396729</v>
      </c>
      <c r="Q165" s="42">
        <f>(+I165-O165)/O165*100</f>
        <v>-6.891606108955988</v>
      </c>
      <c r="R165" s="5"/>
    </row>
    <row r="166" spans="3:18" ht="15">
      <c r="C166" s="23"/>
      <c r="G166" s="24"/>
      <c r="H166" s="25"/>
      <c r="I166" s="50"/>
      <c r="J166" s="51"/>
      <c r="K166" s="50"/>
      <c r="L166" s="51"/>
      <c r="M166" s="50"/>
      <c r="N166" s="51"/>
      <c r="O166" s="50"/>
      <c r="P166" s="51"/>
      <c r="Q166" s="51"/>
      <c r="R166" s="6"/>
    </row>
    <row r="167" spans="3:18" ht="15">
      <c r="C167" s="23"/>
      <c r="D167" s="12" t="s">
        <v>87</v>
      </c>
      <c r="G167" s="24"/>
      <c r="I167" s="49">
        <f>I164-I165</f>
        <v>-32551</v>
      </c>
      <c r="K167" s="49">
        <f>K164-K165</f>
        <v>-23616</v>
      </c>
      <c r="M167" s="49">
        <f>M164-M165</f>
        <v>-2.7403607220920483</v>
      </c>
      <c r="O167" s="49">
        <f>O164-O165</f>
        <v>14</v>
      </c>
      <c r="Q167" s="42">
        <f>SUM(Q163:Q166)</f>
        <v>-21.991053358182818</v>
      </c>
      <c r="R167" s="5"/>
    </row>
    <row r="168" spans="3:18" ht="15.75" thickBot="1">
      <c r="C168" s="23"/>
      <c r="G168" s="24"/>
      <c r="H168" s="28"/>
      <c r="I168" s="54"/>
      <c r="J168" s="55"/>
      <c r="K168" s="54"/>
      <c r="L168" s="55"/>
      <c r="M168" s="54"/>
      <c r="N168" s="55"/>
      <c r="O168" s="54"/>
      <c r="P168" s="55"/>
      <c r="Q168" s="55"/>
      <c r="R168" s="7"/>
    </row>
    <row r="169" spans="3:18" ht="15.75" thickTop="1">
      <c r="C169" s="23"/>
      <c r="G169" s="24"/>
      <c r="I169" s="49"/>
      <c r="K169" s="49"/>
      <c r="M169" s="49"/>
      <c r="O169" s="49"/>
      <c r="R169" s="5"/>
    </row>
    <row r="170" spans="3:18" ht="15">
      <c r="C170" s="23"/>
      <c r="D170" s="12" t="s">
        <v>88</v>
      </c>
      <c r="G170" s="24"/>
      <c r="I170" s="49"/>
      <c r="K170" s="49"/>
      <c r="M170" s="49"/>
      <c r="O170" s="49"/>
      <c r="R170" s="5"/>
    </row>
    <row r="171" spans="3:18" ht="15">
      <c r="C171" s="23"/>
      <c r="D171" s="12" t="s">
        <v>61</v>
      </c>
      <c r="G171" s="24"/>
      <c r="I171" s="49">
        <f>I167/+I164*100</f>
        <v>-9.66372459082583</v>
      </c>
      <c r="K171" s="49">
        <f>K167/+K164*100</f>
        <v>-6.528788762609857</v>
      </c>
      <c r="M171" s="49"/>
      <c r="O171" s="49">
        <f>O167/+O164*100</f>
        <v>0.003528732706059086</v>
      </c>
      <c r="R171" s="5"/>
    </row>
    <row r="172" spans="3:18" ht="15">
      <c r="C172" s="23"/>
      <c r="G172" s="24"/>
      <c r="I172" s="49"/>
      <c r="K172" s="49"/>
      <c r="M172" s="49"/>
      <c r="O172" s="49"/>
      <c r="R172" s="5"/>
    </row>
    <row r="173" spans="3:18" ht="15.75" thickBot="1">
      <c r="C173" s="27"/>
      <c r="D173" s="28"/>
      <c r="E173" s="28"/>
      <c r="F173" s="28"/>
      <c r="G173" s="29"/>
      <c r="H173" s="28"/>
      <c r="I173" s="54"/>
      <c r="J173" s="55"/>
      <c r="K173" s="54"/>
      <c r="L173" s="55"/>
      <c r="M173" s="54"/>
      <c r="N173" s="55"/>
      <c r="O173" s="54"/>
      <c r="P173" s="55"/>
      <c r="Q173" s="55"/>
      <c r="R173" s="7"/>
    </row>
    <row r="174" ht="15.75" thickTop="1"/>
    <row r="176" ht="15">
      <c r="C176" s="12" t="s">
        <v>89</v>
      </c>
    </row>
    <row r="177" ht="15">
      <c r="C177" s="12" t="s">
        <v>90</v>
      </c>
    </row>
    <row r="182" spans="2:3" ht="15.75">
      <c r="B182" s="12" t="s">
        <v>1</v>
      </c>
      <c r="C182" s="13" t="s">
        <v>91</v>
      </c>
    </row>
    <row r="184" ht="15">
      <c r="C184" s="12" t="s">
        <v>92</v>
      </c>
    </row>
    <row r="185" ht="15.75" thickBot="1">
      <c r="N185" s="55"/>
    </row>
    <row r="186" spans="3:18" ht="16.5" thickTop="1">
      <c r="C186" s="14"/>
      <c r="D186" s="15"/>
      <c r="E186" s="15"/>
      <c r="F186" s="15"/>
      <c r="G186" s="15"/>
      <c r="H186" s="15"/>
      <c r="I186" s="57"/>
      <c r="J186" s="57"/>
      <c r="K186" s="43"/>
      <c r="L186" s="58"/>
      <c r="M186" s="43" t="s">
        <v>20</v>
      </c>
      <c r="N186" s="44"/>
      <c r="O186" s="44" t="s">
        <v>20</v>
      </c>
      <c r="P186" s="59"/>
      <c r="Q186" s="43" t="s">
        <v>25</v>
      </c>
      <c r="R186" s="11"/>
    </row>
    <row r="187" spans="3:18" ht="15.75">
      <c r="C187" s="17"/>
      <c r="D187" s="18"/>
      <c r="E187" s="18"/>
      <c r="F187" s="18"/>
      <c r="G187" s="18"/>
      <c r="H187" s="18"/>
      <c r="I187" s="60"/>
      <c r="J187" s="60"/>
      <c r="K187" s="45"/>
      <c r="L187" s="61"/>
      <c r="M187" s="45" t="s">
        <v>21</v>
      </c>
      <c r="N187" s="46"/>
      <c r="O187" s="46" t="s">
        <v>23</v>
      </c>
      <c r="P187" s="62"/>
      <c r="Q187" s="45" t="s">
        <v>21</v>
      </c>
      <c r="R187" s="8"/>
    </row>
    <row r="188" spans="3:18" ht="15.75">
      <c r="C188" s="20"/>
      <c r="D188" s="21"/>
      <c r="E188" s="21"/>
      <c r="F188" s="21"/>
      <c r="G188" s="21"/>
      <c r="H188" s="21"/>
      <c r="I188" s="63"/>
      <c r="J188" s="60"/>
      <c r="K188" s="45"/>
      <c r="L188" s="61"/>
      <c r="M188" s="47" t="s">
        <v>28</v>
      </c>
      <c r="N188" s="48"/>
      <c r="O188" s="48" t="s">
        <v>28</v>
      </c>
      <c r="P188" s="64"/>
      <c r="Q188" s="47" t="s">
        <v>28</v>
      </c>
      <c r="R188" s="9"/>
    </row>
    <row r="189" spans="3:18" ht="15">
      <c r="C189" s="23"/>
      <c r="J189" s="51"/>
      <c r="K189" s="50"/>
      <c r="L189" s="65"/>
      <c r="M189" s="49"/>
      <c r="P189" s="66"/>
      <c r="Q189" s="49"/>
      <c r="R189" s="5"/>
    </row>
    <row r="190" spans="3:18" ht="15">
      <c r="C190" s="23"/>
      <c r="D190" s="12" t="s">
        <v>93</v>
      </c>
      <c r="K190" s="49"/>
      <c r="L190" s="66"/>
      <c r="M190" s="49">
        <f>14643-1</f>
        <v>14642</v>
      </c>
      <c r="O190" s="49">
        <f>5000+15000</f>
        <v>20000</v>
      </c>
      <c r="P190" s="66"/>
      <c r="Q190" s="49">
        <v>16057</v>
      </c>
      <c r="R190" s="5"/>
    </row>
    <row r="191" spans="3:18" ht="15">
      <c r="C191" s="23"/>
      <c r="D191" s="12" t="s">
        <v>94</v>
      </c>
      <c r="K191" s="49"/>
      <c r="L191" s="66"/>
      <c r="M191" s="49">
        <f>134093+491412-22800-1-1</f>
        <v>602703</v>
      </c>
      <c r="O191" s="49">
        <v>140000</v>
      </c>
      <c r="P191" s="66"/>
      <c r="Q191" s="49">
        <v>141664</v>
      </c>
      <c r="R191" s="5"/>
    </row>
    <row r="192" spans="3:18" ht="15">
      <c r="C192" s="23"/>
      <c r="D192" s="12" t="s">
        <v>95</v>
      </c>
      <c r="K192" s="49"/>
      <c r="L192" s="66"/>
      <c r="M192" s="49">
        <v>61705</v>
      </c>
      <c r="O192" s="49">
        <f>38800+12000+20000</f>
        <v>70800</v>
      </c>
      <c r="P192" s="66"/>
      <c r="Q192" s="49">
        <v>50798</v>
      </c>
      <c r="R192" s="5"/>
    </row>
    <row r="193" spans="3:18" ht="15">
      <c r="C193" s="23"/>
      <c r="D193" s="12" t="s">
        <v>96</v>
      </c>
      <c r="K193" s="49"/>
      <c r="L193" s="66"/>
      <c r="M193" s="49" t="s">
        <v>97</v>
      </c>
      <c r="O193" s="49">
        <f>4300+20000</f>
        <v>24300</v>
      </c>
      <c r="P193" s="66"/>
      <c r="Q193" s="49" t="s">
        <v>97</v>
      </c>
      <c r="R193" s="5"/>
    </row>
    <row r="194" spans="3:18" ht="15">
      <c r="C194" s="23"/>
      <c r="D194" s="12" t="s">
        <v>98</v>
      </c>
      <c r="K194" s="49"/>
      <c r="L194" s="66"/>
      <c r="M194" s="49">
        <v>5361</v>
      </c>
      <c r="O194" s="49" t="s">
        <v>97</v>
      </c>
      <c r="P194" s="66"/>
      <c r="Q194" s="49">
        <v>1886</v>
      </c>
      <c r="R194" s="5"/>
    </row>
    <row r="195" spans="3:18" ht="15">
      <c r="C195" s="23"/>
      <c r="D195" s="12" t="s">
        <v>99</v>
      </c>
      <c r="K195" s="49"/>
      <c r="L195" s="66"/>
      <c r="M195" s="49">
        <v>11030</v>
      </c>
      <c r="O195" s="49">
        <f>9800+10300+4300</f>
        <v>24400</v>
      </c>
      <c r="P195" s="66"/>
      <c r="Q195" s="49">
        <v>66217</v>
      </c>
      <c r="R195" s="5"/>
    </row>
    <row r="196" spans="3:18" ht="15">
      <c r="C196" s="23"/>
      <c r="D196" s="12" t="s">
        <v>100</v>
      </c>
      <c r="K196" s="49"/>
      <c r="L196" s="66"/>
      <c r="M196" s="49" t="s">
        <v>97</v>
      </c>
      <c r="O196" s="49" t="s">
        <v>97</v>
      </c>
      <c r="P196" s="66"/>
      <c r="Q196" s="49">
        <v>1110</v>
      </c>
      <c r="R196" s="5"/>
    </row>
    <row r="197" spans="3:18" ht="15">
      <c r="C197" s="23"/>
      <c r="D197" s="12" t="s">
        <v>101</v>
      </c>
      <c r="K197" s="49"/>
      <c r="L197" s="66"/>
      <c r="M197" s="49" t="s">
        <v>97</v>
      </c>
      <c r="O197" s="49">
        <v>120000</v>
      </c>
      <c r="P197" s="66"/>
      <c r="Q197" s="49" t="s">
        <v>97</v>
      </c>
      <c r="R197" s="5"/>
    </row>
    <row r="198" spans="3:18" ht="15">
      <c r="C198" s="23"/>
      <c r="D198" s="12" t="s">
        <v>102</v>
      </c>
      <c r="K198" s="49"/>
      <c r="L198" s="66"/>
      <c r="M198" s="49">
        <f>34907+56737+1126</f>
        <v>92770</v>
      </c>
      <c r="O198" s="49">
        <f>30000+45000+35000</f>
        <v>110000</v>
      </c>
      <c r="P198" s="66"/>
      <c r="Q198" s="49">
        <v>30080</v>
      </c>
      <c r="R198" s="5"/>
    </row>
    <row r="199" spans="3:18" ht="15">
      <c r="C199" s="23"/>
      <c r="K199" s="49"/>
      <c r="L199" s="65"/>
      <c r="M199" s="50"/>
      <c r="N199" s="51"/>
      <c r="O199" s="51"/>
      <c r="P199" s="65"/>
      <c r="Q199" s="50"/>
      <c r="R199" s="6"/>
    </row>
    <row r="200" spans="3:18" ht="15">
      <c r="C200" s="23"/>
      <c r="K200" s="49"/>
      <c r="L200" s="66"/>
      <c r="M200" s="49">
        <f>SUM(M189:M198)</f>
        <v>788211</v>
      </c>
      <c r="O200" s="49">
        <f>SUM(O189:O198)</f>
        <v>509500</v>
      </c>
      <c r="P200" s="66"/>
      <c r="Q200" s="49">
        <f>SUM(Q190:Q198)</f>
        <v>307812</v>
      </c>
      <c r="R200" s="5"/>
    </row>
    <row r="201" spans="3:18" ht="15.75" thickBot="1">
      <c r="C201" s="23"/>
      <c r="K201" s="49"/>
      <c r="L201" s="66"/>
      <c r="M201" s="54"/>
      <c r="O201" s="55"/>
      <c r="P201" s="67"/>
      <c r="Q201" s="54"/>
      <c r="R201" s="7"/>
    </row>
    <row r="202" spans="3:18" ht="16.5" thickBot="1" thickTop="1">
      <c r="C202" s="27"/>
      <c r="D202" s="28"/>
      <c r="E202" s="28"/>
      <c r="F202" s="28"/>
      <c r="G202" s="28"/>
      <c r="H202" s="28"/>
      <c r="I202" s="55"/>
      <c r="J202" s="55"/>
      <c r="K202" s="54"/>
      <c r="L202" s="68"/>
      <c r="M202" s="55"/>
      <c r="N202" s="69"/>
      <c r="O202" s="54"/>
      <c r="P202" s="68"/>
      <c r="Q202" s="55"/>
      <c r="R202" s="7"/>
    </row>
    <row r="203" ht="15.75" thickTop="1"/>
    <row r="204" ht="15">
      <c r="C204" s="12" t="s">
        <v>103</v>
      </c>
    </row>
    <row r="205" ht="15">
      <c r="C205" s="12" t="s">
        <v>104</v>
      </c>
    </row>
    <row r="207" ht="15">
      <c r="C207" s="12" t="s">
        <v>105</v>
      </c>
    </row>
    <row r="209" ht="15">
      <c r="C209" s="12" t="s">
        <v>106</v>
      </c>
    </row>
    <row r="210" ht="15.75" thickBot="1"/>
    <row r="211" spans="3:18" ht="16.5" thickTop="1">
      <c r="C211" s="31"/>
      <c r="D211" s="32"/>
      <c r="E211" s="32"/>
      <c r="F211" s="32"/>
      <c r="G211" s="32"/>
      <c r="H211" s="32"/>
      <c r="I211" s="44"/>
      <c r="J211" s="44"/>
      <c r="K211" s="44"/>
      <c r="L211" s="59"/>
      <c r="M211" s="44" t="s">
        <v>20</v>
      </c>
      <c r="N211" s="59"/>
      <c r="O211" s="44" t="s">
        <v>25</v>
      </c>
      <c r="P211" s="59"/>
      <c r="Q211" s="44" t="s">
        <v>25</v>
      </c>
      <c r="R211" s="11"/>
    </row>
    <row r="212" spans="3:18" ht="15.75">
      <c r="C212" s="34"/>
      <c r="D212" s="35"/>
      <c r="E212" s="35"/>
      <c r="F212" s="35"/>
      <c r="G212" s="35"/>
      <c r="H212" s="35"/>
      <c r="I212" s="46"/>
      <c r="J212" s="46"/>
      <c r="K212" s="46"/>
      <c r="L212" s="62"/>
      <c r="M212" s="46" t="s">
        <v>21</v>
      </c>
      <c r="N212" s="62"/>
      <c r="O212" s="46" t="s">
        <v>23</v>
      </c>
      <c r="P212" s="62"/>
      <c r="Q212" s="46" t="s">
        <v>21</v>
      </c>
      <c r="R212" s="8"/>
    </row>
    <row r="213" spans="3:18" ht="15.75">
      <c r="C213" s="37"/>
      <c r="D213" s="38"/>
      <c r="E213" s="38"/>
      <c r="F213" s="38"/>
      <c r="G213" s="38"/>
      <c r="H213" s="38"/>
      <c r="I213" s="48"/>
      <c r="J213" s="48"/>
      <c r="K213" s="48"/>
      <c r="L213" s="64"/>
      <c r="M213" s="48" t="s">
        <v>28</v>
      </c>
      <c r="N213" s="64"/>
      <c r="O213" s="48" t="s">
        <v>28</v>
      </c>
      <c r="P213" s="64"/>
      <c r="Q213" s="48" t="s">
        <v>28</v>
      </c>
      <c r="R213" s="9"/>
    </row>
    <row r="214" spans="3:18" ht="15">
      <c r="C214" s="23"/>
      <c r="L214" s="66"/>
      <c r="N214" s="66"/>
      <c r="P214" s="66"/>
      <c r="R214" s="5"/>
    </row>
    <row r="215" spans="3:18" ht="15">
      <c r="C215" s="23"/>
      <c r="D215" s="12" t="s">
        <v>107</v>
      </c>
      <c r="L215" s="66"/>
      <c r="M215" s="42">
        <f>406851+21231</f>
        <v>428082</v>
      </c>
      <c r="N215" s="66"/>
      <c r="O215" s="42">
        <v>430000</v>
      </c>
      <c r="P215" s="66"/>
      <c r="Q215" s="42">
        <f>176587-59596</f>
        <v>116991</v>
      </c>
      <c r="R215" s="5"/>
    </row>
    <row r="216" spans="3:18" ht="15">
      <c r="C216" s="23"/>
      <c r="D216" s="12" t="s">
        <v>108</v>
      </c>
      <c r="L216" s="66"/>
      <c r="M216" s="42">
        <v>268645</v>
      </c>
      <c r="N216" s="66"/>
      <c r="O216" s="42">
        <v>270000</v>
      </c>
      <c r="P216" s="66"/>
      <c r="Q216" s="42">
        <v>140821</v>
      </c>
      <c r="R216" s="5"/>
    </row>
    <row r="217" spans="3:18" ht="15">
      <c r="C217" s="23"/>
      <c r="D217" s="12" t="s">
        <v>109</v>
      </c>
      <c r="L217" s="66"/>
      <c r="M217" s="42">
        <f>91412+72</f>
        <v>91484</v>
      </c>
      <c r="N217" s="66"/>
      <c r="O217" s="42">
        <v>92000</v>
      </c>
      <c r="P217" s="66"/>
      <c r="Q217" s="42">
        <v>50000</v>
      </c>
      <c r="R217" s="5"/>
    </row>
    <row r="218" spans="3:18" ht="15">
      <c r="C218" s="23"/>
      <c r="L218" s="65"/>
      <c r="M218" s="51"/>
      <c r="N218" s="65"/>
      <c r="O218" s="51"/>
      <c r="P218" s="65"/>
      <c r="Q218" s="51"/>
      <c r="R218" s="6"/>
    </row>
    <row r="219" spans="3:18" ht="15">
      <c r="C219" s="23"/>
      <c r="L219" s="66"/>
      <c r="M219" s="42">
        <f>SUM(M215:M217)</f>
        <v>788211</v>
      </c>
      <c r="N219" s="66"/>
      <c r="O219" s="42">
        <f>SUM(O215:O217)</f>
        <v>792000</v>
      </c>
      <c r="P219" s="66"/>
      <c r="Q219" s="42">
        <f>SUM(Q215:Q217)</f>
        <v>307812</v>
      </c>
      <c r="R219" s="5"/>
    </row>
    <row r="220" spans="3:18" ht="15.75" thickBot="1">
      <c r="C220" s="23"/>
      <c r="L220" s="67"/>
      <c r="M220" s="55"/>
      <c r="N220" s="67"/>
      <c r="O220" s="55"/>
      <c r="P220" s="67"/>
      <c r="Q220" s="55"/>
      <c r="R220" s="7"/>
    </row>
    <row r="221" spans="3:18" ht="16.5" thickBot="1" thickTop="1">
      <c r="C221" s="27"/>
      <c r="D221" s="28"/>
      <c r="E221" s="28"/>
      <c r="F221" s="28"/>
      <c r="G221" s="28"/>
      <c r="H221" s="28"/>
      <c r="I221" s="55"/>
      <c r="J221" s="55"/>
      <c r="K221" s="55"/>
      <c r="L221" s="67"/>
      <c r="M221" s="55"/>
      <c r="N221" s="67"/>
      <c r="O221" s="55"/>
      <c r="P221" s="67"/>
      <c r="Q221" s="55"/>
      <c r="R221" s="7"/>
    </row>
    <row r="222" ht="15.75" thickTop="1"/>
    <row r="225" spans="2:3" ht="15.75">
      <c r="B225" s="12" t="s">
        <v>54</v>
      </c>
      <c r="C225" s="13" t="s">
        <v>110</v>
      </c>
    </row>
    <row r="227" ht="15">
      <c r="C227" s="12" t="s">
        <v>111</v>
      </c>
    </row>
    <row r="229" spans="15:17" ht="15.75">
      <c r="O229" s="56" t="s">
        <v>20</v>
      </c>
      <c r="P229" s="56"/>
      <c r="Q229" s="56" t="s">
        <v>25</v>
      </c>
    </row>
    <row r="230" spans="15:17" ht="15.75">
      <c r="O230" s="56" t="s">
        <v>28</v>
      </c>
      <c r="P230" s="56"/>
      <c r="Q230" s="56" t="s">
        <v>28</v>
      </c>
    </row>
    <row r="231" spans="15:17" ht="15.75">
      <c r="O231" s="56"/>
      <c r="P231" s="56"/>
      <c r="Q231" s="56"/>
    </row>
    <row r="232" spans="4:17" ht="15.75" thickBot="1">
      <c r="D232" s="12" t="s">
        <v>112</v>
      </c>
      <c r="O232" s="42">
        <v>728880</v>
      </c>
      <c r="Q232" s="42">
        <v>742837</v>
      </c>
    </row>
    <row r="233" spans="15:17" ht="15.75" thickTop="1">
      <c r="O233" s="53"/>
      <c r="Q233" s="53"/>
    </row>
    <row r="235" spans="4:17" ht="15.75" thickBot="1">
      <c r="D235" s="12" t="s">
        <v>113</v>
      </c>
      <c r="O235" s="42">
        <v>47479</v>
      </c>
      <c r="Q235" s="42">
        <v>374606</v>
      </c>
    </row>
    <row r="236" spans="15:17" ht="15.75" thickTop="1">
      <c r="O236" s="53"/>
      <c r="Q236" s="53"/>
    </row>
    <row r="238" spans="4:17" ht="15.75" thickBot="1">
      <c r="D238" s="12" t="s">
        <v>114</v>
      </c>
      <c r="O238" s="42">
        <v>-135188</v>
      </c>
      <c r="Q238" s="42">
        <v>10964</v>
      </c>
    </row>
    <row r="239" spans="15:17" ht="15.75" thickTop="1">
      <c r="O239" s="53"/>
      <c r="Q239" s="53"/>
    </row>
    <row r="243" ht="15">
      <c r="C243" s="12" t="s">
        <v>115</v>
      </c>
    </row>
    <row r="245" ht="15">
      <c r="C245" s="12" t="s">
        <v>116</v>
      </c>
    </row>
    <row r="246" ht="15">
      <c r="C246" s="12" t="s">
        <v>117</v>
      </c>
    </row>
    <row r="248" ht="15">
      <c r="Q248" s="42" t="s">
        <v>118</v>
      </c>
    </row>
    <row r="249" spans="2:3" ht="15.75">
      <c r="B249" s="12" t="s">
        <v>86</v>
      </c>
      <c r="C249" s="13" t="s">
        <v>119</v>
      </c>
    </row>
    <row r="251" ht="15">
      <c r="C251" s="12" t="s">
        <v>120</v>
      </c>
    </row>
    <row r="253" spans="2:3" ht="15.75">
      <c r="B253" s="12" t="s">
        <v>118</v>
      </c>
      <c r="C253" s="13" t="s">
        <v>121</v>
      </c>
    </row>
    <row r="255" ht="15">
      <c r="C255" s="12" t="s">
        <v>122</v>
      </c>
    </row>
    <row r="256" ht="15">
      <c r="C256" s="12" t="s">
        <v>123</v>
      </c>
    </row>
    <row r="263" spans="2:8" ht="15">
      <c r="B263" s="25"/>
      <c r="C263" s="25"/>
      <c r="D263" s="25"/>
      <c r="E263" s="25"/>
      <c r="F263" s="25"/>
      <c r="G263" s="25"/>
      <c r="H263" s="25"/>
    </row>
    <row r="264" ht="15.75">
      <c r="B264" s="13" t="s">
        <v>124</v>
      </c>
    </row>
  </sheetData>
  <printOptions/>
  <pageMargins left="0.5" right="0.5" top="0.5" bottom="0.55" header="0.5" footer="0.5"/>
  <pageSetup horizontalDpi="200" verticalDpi="200" orientation="portrait" scale="59" r:id="rId1"/>
  <rowBreaks count="4" manualBreakCount="4">
    <brk id="82" max="255" man="1"/>
    <brk id="154" max="255" man="1"/>
    <brk id="246" max="255" man="1"/>
    <brk id="2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Waterhouse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Wilkinson</dc:creator>
  <cp:keywords/>
  <dc:description/>
  <cp:lastModifiedBy>Ian R Wilkinson</cp:lastModifiedBy>
  <dcterms:created xsi:type="dcterms:W3CDTF">1998-09-24T11:34:53Z</dcterms:created>
  <dcterms:modified xsi:type="dcterms:W3CDTF">2007-09-02T19:38:50Z</dcterms:modified>
  <cp:category/>
  <cp:version/>
  <cp:contentType/>
  <cp:contentStatus/>
</cp:coreProperties>
</file>